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d7eaca07bf16da/Dokument/Connys dokument/Lettland/protokoll/Årsmöte 2023/"/>
    </mc:Choice>
  </mc:AlternateContent>
  <xr:revisionPtr revIDLastSave="0" documentId="8_{6DF619E4-637C-4EB1-9E45-AE70189729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manställning" sheetId="1" r:id="rId1"/>
    <sheet name="2023" sheetId="3" r:id="rId2"/>
    <sheet name="202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G8" i="1"/>
  <c r="G11" i="1" s="1"/>
  <c r="G23" i="1" s="1"/>
  <c r="G27" i="1" s="1"/>
  <c r="G28" i="1" s="1"/>
  <c r="G20" i="1"/>
  <c r="D20" i="1"/>
  <c r="E15" i="1"/>
  <c r="E17" i="1"/>
  <c r="H19" i="1"/>
  <c r="H18" i="1"/>
  <c r="H17" i="1"/>
  <c r="H15" i="1"/>
  <c r="E10" i="1"/>
  <c r="E8" i="1"/>
  <c r="J20" i="1"/>
  <c r="D8" i="1"/>
  <c r="H10" i="1"/>
  <c r="H8" i="1"/>
  <c r="J8" i="1"/>
  <c r="E11" i="1" l="1"/>
  <c r="J11" i="1"/>
  <c r="J23" i="1" s="1"/>
  <c r="E20" i="1"/>
  <c r="E23" i="1" s="1"/>
  <c r="E27" i="1" s="1"/>
  <c r="E28" i="1" s="1"/>
  <c r="H20" i="1"/>
  <c r="H11" i="1"/>
  <c r="D11" i="1"/>
  <c r="D23" i="1" s="1"/>
  <c r="D27" i="1" s="1"/>
  <c r="D28" i="1" s="1"/>
  <c r="H23" i="1" l="1"/>
  <c r="H27" i="1" s="1"/>
  <c r="H28" i="1" s="1"/>
</calcChain>
</file>

<file path=xl/sharedStrings.xml><?xml version="1.0" encoding="utf-8"?>
<sst xmlns="http://schemas.openxmlformats.org/spreadsheetml/2006/main" count="137" uniqueCount="73">
  <si>
    <t>Utfall</t>
  </si>
  <si>
    <t>Intäkter</t>
  </si>
  <si>
    <t>Kostnader</t>
  </si>
  <si>
    <t>Resultat</t>
  </si>
  <si>
    <t>Ingående balans</t>
  </si>
  <si>
    <t>Utgående balans</t>
  </si>
  <si>
    <t>Bankavgifter</t>
  </si>
  <si>
    <t>Domän</t>
  </si>
  <si>
    <t>Hemisda</t>
  </si>
  <si>
    <t>Evenemang</t>
  </si>
  <si>
    <t>Övrigt</t>
  </si>
  <si>
    <t>Intäkter privatpersoner</t>
  </si>
  <si>
    <t>Totala intäkter</t>
  </si>
  <si>
    <t>Totala kostnader</t>
  </si>
  <si>
    <t>Plan</t>
  </si>
  <si>
    <t>Bokföringsdag</t>
  </si>
  <si>
    <t>Belopp</t>
  </si>
  <si>
    <t>Avsändare</t>
  </si>
  <si>
    <t>Mottagare</t>
  </si>
  <si>
    <t>Namn</t>
  </si>
  <si>
    <t>Ytterligare detaljer</t>
  </si>
  <si>
    <t>Meddelande</t>
  </si>
  <si>
    <t>Egna anteckningar</t>
  </si>
  <si>
    <t>Saldo</t>
  </si>
  <si>
    <t>Valuta</t>
  </si>
  <si>
    <t>SVARANS,ASTRA</t>
  </si>
  <si>
    <t>SVARANS ASTRA</t>
  </si>
  <si>
    <t>SEK</t>
  </si>
  <si>
    <t>106 69 43-0</t>
  </si>
  <si>
    <t>Margareta Ausinsch</t>
  </si>
  <si>
    <t>Viesturs Ausinsch</t>
  </si>
  <si>
    <t>80 57 08-5</t>
  </si>
  <si>
    <t>INGEGERD HJELTMAN</t>
  </si>
  <si>
    <t>medlemsavgift Ingegerd Hj</t>
  </si>
  <si>
    <t>427 50 12-5</t>
  </si>
  <si>
    <t>Matthias Bolliger</t>
  </si>
  <si>
    <t>Medlemsavgift 2022 och 20</t>
  </si>
  <si>
    <t>Rita Sprudzs</t>
  </si>
  <si>
    <t>FONZOVS THORNQVIST,DZINTRA</t>
  </si>
  <si>
    <t>FONZOVS THORNQVIST,DZINTR</t>
  </si>
  <si>
    <t>HANSON,JERKER</t>
  </si>
  <si>
    <t>ASTRID SKÖLDEBRING</t>
  </si>
  <si>
    <t>Astrid Klavins Sköldebrin</t>
  </si>
  <si>
    <t>JACOB LALANDER</t>
  </si>
  <si>
    <t>Två års medlsk, Jacob Lal</t>
  </si>
  <si>
    <t>85 61 81-3</t>
  </si>
  <si>
    <t>STRAUTMANE MARA</t>
  </si>
  <si>
    <t>SVLETT 22,23</t>
  </si>
  <si>
    <t>5519-9533</t>
  </si>
  <si>
    <t>LOOPIA AB</t>
  </si>
  <si>
    <t>Loopia</t>
  </si>
  <si>
    <t>STAFFAN NORDSTRÖM</t>
  </si>
  <si>
    <t>Mikael Sjögren 2023</t>
  </si>
  <si>
    <t>PRIS ENL SPEC</t>
  </si>
  <si>
    <t>5006-6869</t>
  </si>
  <si>
    <t>DINSTUDIO SVERIGE AB</t>
  </si>
  <si>
    <t>Hemsidan</t>
  </si>
  <si>
    <t>LIVIJA ELIASSON</t>
  </si>
  <si>
    <t>Livija Eliasson 2023medle</t>
  </si>
  <si>
    <t>MÖRKE,CONNY</t>
  </si>
  <si>
    <t>476 05 26-6</t>
  </si>
  <si>
    <t>FÖRENINGSARKIVEN I STOCKHOLMS LÄN</t>
  </si>
  <si>
    <t>Föreningsarkiven -23</t>
  </si>
  <si>
    <t>Jacob Lalander, medlavg 2</t>
  </si>
  <si>
    <t>STEFANO GIANGIACOMO</t>
  </si>
  <si>
    <t>2023 Aiga Giangiacomo</t>
  </si>
  <si>
    <t>2023 Stefano Giangiacomo</t>
  </si>
  <si>
    <t>Resultatpåverkan</t>
  </si>
  <si>
    <t>Svensk-Lettiska Föreningen, ekonomi</t>
  </si>
  <si>
    <t xml:space="preserve">Utfall jan-maj </t>
  </si>
  <si>
    <t>Medlmemmar, privatpersoner</t>
  </si>
  <si>
    <t>Medlemsföretag</t>
  </si>
  <si>
    <t>Intäkter-sponsring företag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</si>
</sst>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r_-;\-* #,##0.00\ _k_r_-;_-* &quot;-&quot;??\ _k_r_-;_-@_-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3" fillId="0" borderId="0" xfId="0" applyFont="1"/>
    <xf numFmtId="43" fontId="0" fillId="0" borderId="0" xfId="1" applyFont="1"/>
    <xf numFmtId="43" fontId="1" fillId="0" borderId="0" xfId="1" applyFont="1"/>
    <xf numFmtId="43" fontId="5" fillId="0" borderId="0" xfId="1" applyFont="1"/>
    <xf numFmtId="165" fontId="0" fillId="0" borderId="0" xfId="1" applyNumberFormat="1" applyFont="1"/>
    <xf numFmtId="43" fontId="0" fillId="0" borderId="1" xfId="1" applyFont="1" applyBorder="1"/>
    <xf numFmtId="14" fontId="0" fillId="0" borderId="0" xfId="0" applyNumberFormat="1"/>
    <xf numFmtId="14" fontId="3" fillId="0" borderId="0" xfId="0" applyNumberFormat="1" applyFont="1"/>
    <xf numFmtId="43" fontId="3" fillId="0" borderId="0" xfId="1" applyFont="1"/>
    <xf numFmtId="43" fontId="3" fillId="0" borderId="1" xfId="1" applyFont="1" applyBorder="1"/>
    <xf numFmtId="0" fontId="0" fillId="0" borderId="1" xfId="0" applyBorder="1"/>
    <xf numFmtId="43" fontId="1" fillId="0" borderId="1" xfId="1" applyFont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43" fontId="9" fillId="0" borderId="0" xfId="1" applyFont="1"/>
    <xf numFmtId="43" fontId="9" fillId="0" borderId="1" xfId="1" applyFont="1" applyBorder="1"/>
    <xf numFmtId="43" fontId="10" fillId="0" borderId="0" xfId="1" applyFont="1"/>
    <xf numFmtId="43" fontId="11" fillId="0" borderId="0" xfId="1" applyFont="1"/>
    <xf numFmtId="43" fontId="6" fillId="0" borderId="0" xfId="1" applyFont="1"/>
    <xf numFmtId="43" fontId="12" fillId="0" borderId="1" xfId="1" applyFont="1" applyBorder="1"/>
    <xf numFmtId="43" fontId="13" fillId="0" borderId="0" xfId="1" applyFon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0" borderId="0" xfId="1" applyNumberFormat="1" applyFont="1"/>
    <xf numFmtId="43" fontId="6" fillId="0" borderId="1" xfId="1" applyFont="1" applyBorder="1"/>
    <xf numFmtId="43" fontId="7" fillId="0" borderId="0" xfId="1" applyFont="1"/>
    <xf numFmtId="43" fontId="12" fillId="0" borderId="0" xfId="1" applyFont="1"/>
    <xf numFmtId="43" fontId="7" fillId="0" borderId="1" xfId="1" applyFont="1" applyBorder="1"/>
    <xf numFmtId="0" fontId="15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324746</xdr:colOff>
      <xdr:row>41</xdr:row>
      <xdr:rowOff>115406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4E3CBD8-EF82-5C38-E7CA-F25274838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20746" cy="7925906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495300</xdr:colOff>
      <xdr:row>5</xdr:row>
      <xdr:rowOff>57150</xdr:rowOff>
    </xdr:from>
    <xdr:to>
      <xdr:col>21</xdr:col>
      <xdr:colOff>181867</xdr:colOff>
      <xdr:row>13</xdr:row>
      <xdr:rowOff>114521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E29155D-9A04-22A1-A3DF-BF493B935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1300" y="1009650"/>
          <a:ext cx="6392167" cy="1581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L15" sqref="L15"/>
    </sheetView>
  </sheetViews>
  <sheetFormatPr defaultRowHeight="14.4" x14ac:dyDescent="0.3"/>
  <cols>
    <col min="3" max="3" width="11.5546875" bestFit="1" customWidth="1"/>
    <col min="4" max="4" width="12" customWidth="1"/>
    <col min="5" max="5" width="13.77734375" style="17" customWidth="1"/>
    <col min="6" max="6" width="5.77734375" customWidth="1"/>
    <col min="7" max="7" width="9.5546875" style="17" customWidth="1"/>
    <col min="8" max="8" width="11.44140625" bestFit="1" customWidth="1"/>
    <col min="9" max="9" width="6.44140625" customWidth="1"/>
    <col min="10" max="10" width="12.44140625" customWidth="1"/>
  </cols>
  <sheetData>
    <row r="1" spans="1:12" ht="18" x14ac:dyDescent="0.35">
      <c r="A1" s="39" t="s">
        <v>68</v>
      </c>
    </row>
    <row r="2" spans="1:12" ht="18" x14ac:dyDescent="0.35">
      <c r="A2" s="39"/>
    </row>
    <row r="3" spans="1:12" ht="15.6" x14ac:dyDescent="0.3">
      <c r="D3" s="28" t="s">
        <v>14</v>
      </c>
      <c r="E3" s="18" t="s">
        <v>69</v>
      </c>
      <c r="F3" s="3"/>
      <c r="G3" s="27" t="s">
        <v>14</v>
      </c>
      <c r="H3" s="28" t="s">
        <v>0</v>
      </c>
      <c r="J3" s="28" t="s">
        <v>0</v>
      </c>
    </row>
    <row r="4" spans="1:12" s="15" customFormat="1" ht="15.6" x14ac:dyDescent="0.3">
      <c r="D4" s="29">
        <v>2023</v>
      </c>
      <c r="E4" s="33">
        <v>2023</v>
      </c>
      <c r="F4" s="30"/>
      <c r="G4" s="31">
        <v>2022</v>
      </c>
      <c r="H4" s="29">
        <v>2022</v>
      </c>
      <c r="I4" s="32"/>
      <c r="J4" s="29">
        <v>2021</v>
      </c>
    </row>
    <row r="5" spans="1:12" x14ac:dyDescent="0.3">
      <c r="G5" s="19"/>
    </row>
    <row r="6" spans="1:12" x14ac:dyDescent="0.3">
      <c r="A6" s="4" t="s">
        <v>1</v>
      </c>
      <c r="D6" s="6"/>
      <c r="E6" s="24"/>
      <c r="F6" s="6"/>
      <c r="G6" s="20"/>
      <c r="I6" s="6"/>
    </row>
    <row r="7" spans="1:12" x14ac:dyDescent="0.3">
      <c r="A7" t="s">
        <v>70</v>
      </c>
      <c r="D7" s="9">
        <v>80</v>
      </c>
      <c r="E7" s="34">
        <v>21</v>
      </c>
      <c r="F7" s="6"/>
      <c r="G7" s="20">
        <v>19</v>
      </c>
      <c r="H7" s="6">
        <v>12</v>
      </c>
      <c r="J7" s="9">
        <v>18</v>
      </c>
      <c r="L7" s="2"/>
    </row>
    <row r="8" spans="1:12" x14ac:dyDescent="0.3">
      <c r="A8" t="s">
        <v>11</v>
      </c>
      <c r="D8" s="6">
        <f>D7*150</f>
        <v>12000</v>
      </c>
      <c r="E8" s="24">
        <f>E7*150</f>
        <v>3150</v>
      </c>
      <c r="F8" s="6"/>
      <c r="G8" s="20">
        <f>G7*150</f>
        <v>2850</v>
      </c>
      <c r="H8" s="6">
        <f>H7*150</f>
        <v>1800</v>
      </c>
      <c r="J8" s="6">
        <f>J7*150</f>
        <v>2700</v>
      </c>
      <c r="L8" s="1"/>
    </row>
    <row r="9" spans="1:12" x14ac:dyDescent="0.3">
      <c r="A9" t="s">
        <v>71</v>
      </c>
      <c r="D9" s="9">
        <v>1</v>
      </c>
      <c r="E9" s="24">
        <v>0</v>
      </c>
      <c r="F9" s="6"/>
      <c r="G9" s="20">
        <v>1</v>
      </c>
      <c r="H9" s="6">
        <v>0</v>
      </c>
      <c r="I9" s="6"/>
      <c r="J9" s="9">
        <v>1</v>
      </c>
      <c r="L9" s="1"/>
    </row>
    <row r="10" spans="1:12" x14ac:dyDescent="0.3">
      <c r="A10" t="s">
        <v>72</v>
      </c>
      <c r="D10" s="10">
        <v>10000</v>
      </c>
      <c r="E10" s="35">
        <f>E9*50</f>
        <v>0</v>
      </c>
      <c r="F10" s="6"/>
      <c r="G10" s="21"/>
      <c r="H10" s="10">
        <f>H9*50</f>
        <v>0</v>
      </c>
      <c r="I10" s="6"/>
      <c r="J10" s="10"/>
      <c r="L10" s="1"/>
    </row>
    <row r="11" spans="1:12" x14ac:dyDescent="0.3">
      <c r="A11" s="3" t="s">
        <v>12</v>
      </c>
      <c r="D11" s="7">
        <f>D8+D10</f>
        <v>22000</v>
      </c>
      <c r="E11" s="36">
        <f>E8+E10</f>
        <v>3150</v>
      </c>
      <c r="F11" s="6"/>
      <c r="G11" s="22">
        <f>G8+G10</f>
        <v>2850</v>
      </c>
      <c r="H11" s="7">
        <f>H8+H10</f>
        <v>1800</v>
      </c>
      <c r="I11" s="6"/>
      <c r="J11" s="7">
        <f>J8+J10</f>
        <v>2700</v>
      </c>
      <c r="L11" s="1"/>
    </row>
    <row r="12" spans="1:12" x14ac:dyDescent="0.3">
      <c r="F12" s="6"/>
      <c r="G12" s="20"/>
      <c r="H12" s="6"/>
      <c r="I12" s="6"/>
      <c r="J12" s="6"/>
      <c r="L12" s="1"/>
    </row>
    <row r="13" spans="1:12" x14ac:dyDescent="0.3">
      <c r="D13" s="6"/>
      <c r="E13" s="24"/>
      <c r="F13" s="6"/>
      <c r="G13" s="20"/>
      <c r="H13" s="6"/>
      <c r="I13" s="6"/>
      <c r="J13" s="6"/>
      <c r="L13" s="1"/>
    </row>
    <row r="14" spans="1:12" x14ac:dyDescent="0.3">
      <c r="A14" s="4" t="s">
        <v>2</v>
      </c>
      <c r="D14" s="6"/>
      <c r="E14" s="24"/>
      <c r="F14" s="6"/>
      <c r="G14" s="20"/>
      <c r="H14" s="6"/>
      <c r="I14" s="6"/>
      <c r="L14" s="2"/>
    </row>
    <row r="15" spans="1:12" x14ac:dyDescent="0.3">
      <c r="A15" t="s">
        <v>6</v>
      </c>
      <c r="D15" s="13">
        <v>-1100</v>
      </c>
      <c r="E15" s="37">
        <f>'2023'!C25+'2023'!C20+'2023'!C15</f>
        <v>-953.5</v>
      </c>
      <c r="F15" s="6"/>
      <c r="G15" s="20">
        <v>-1200</v>
      </c>
      <c r="H15" s="13">
        <f>-(950+1.7+3.4+1.7+1.75)</f>
        <v>-958.55000000000007</v>
      </c>
      <c r="I15" s="6"/>
      <c r="J15" s="13">
        <v>-1053.4000000000001</v>
      </c>
      <c r="L15" s="1"/>
    </row>
    <row r="16" spans="1:12" x14ac:dyDescent="0.3">
      <c r="A16" t="s">
        <v>7</v>
      </c>
      <c r="C16" s="40">
        <f>D16+D17</f>
        <v>-2787</v>
      </c>
      <c r="D16" s="13">
        <v>-399</v>
      </c>
      <c r="E16" s="37">
        <v>-399</v>
      </c>
      <c r="F16" s="6"/>
      <c r="G16" s="20">
        <v>-500</v>
      </c>
      <c r="H16" s="13">
        <v>-399</v>
      </c>
      <c r="I16" s="6"/>
      <c r="J16" s="13">
        <v>-399</v>
      </c>
      <c r="K16" s="42"/>
      <c r="L16" s="1"/>
    </row>
    <row r="17" spans="1:12" x14ac:dyDescent="0.3">
      <c r="A17" t="s">
        <v>8</v>
      </c>
      <c r="C17" s="41"/>
      <c r="D17" s="13">
        <v>-2388</v>
      </c>
      <c r="E17" s="37">
        <f>-597-597</f>
        <v>-1194</v>
      </c>
      <c r="F17" s="6"/>
      <c r="G17" s="20">
        <v>-2500</v>
      </c>
      <c r="H17" s="13">
        <f>-(597+597+597+597)</f>
        <v>-2388</v>
      </c>
      <c r="I17" s="6"/>
      <c r="J17" s="13">
        <v>-2388</v>
      </c>
      <c r="K17" s="42"/>
      <c r="L17" s="1"/>
    </row>
    <row r="18" spans="1:12" x14ac:dyDescent="0.3">
      <c r="A18" t="s">
        <v>9</v>
      </c>
      <c r="D18" s="13">
        <v>-2000</v>
      </c>
      <c r="E18" s="37"/>
      <c r="F18" s="6"/>
      <c r="G18" s="20">
        <v>-3500</v>
      </c>
      <c r="H18" s="13">
        <f>-(145.75+215.15+248+750)</f>
        <v>-1358.9</v>
      </c>
      <c r="I18" s="6"/>
      <c r="J18" s="13">
        <v>-4000</v>
      </c>
      <c r="K18" s="42"/>
      <c r="L18" s="1"/>
    </row>
    <row r="19" spans="1:12" x14ac:dyDescent="0.3">
      <c r="A19" t="s">
        <v>10</v>
      </c>
      <c r="D19" s="14">
        <v>-300</v>
      </c>
      <c r="E19" s="25">
        <v>-100</v>
      </c>
      <c r="F19" s="6"/>
      <c r="G19" s="20">
        <v>-300</v>
      </c>
      <c r="H19" s="14">
        <f>-(100+48)</f>
        <v>-148</v>
      </c>
      <c r="I19" s="6"/>
      <c r="J19" s="14">
        <v>-48</v>
      </c>
      <c r="K19" s="42"/>
      <c r="L19" s="1"/>
    </row>
    <row r="20" spans="1:12" x14ac:dyDescent="0.3">
      <c r="A20" s="3" t="s">
        <v>13</v>
      </c>
      <c r="D20" s="8">
        <f>SUM(D15:D19)</f>
        <v>-6187</v>
      </c>
      <c r="E20" s="23">
        <f>SUM(E15:E19)</f>
        <v>-2646.5</v>
      </c>
      <c r="F20" s="6"/>
      <c r="G20" s="22">
        <f>SUM(G15:G19)</f>
        <v>-8000</v>
      </c>
      <c r="H20" s="8">
        <f>SUM(H15:H19)</f>
        <v>-5252.4500000000007</v>
      </c>
      <c r="I20" s="6"/>
      <c r="J20" s="8">
        <f>SUM(J15:J19)</f>
        <v>-7888.4</v>
      </c>
      <c r="L20" s="1"/>
    </row>
    <row r="21" spans="1:12" x14ac:dyDescent="0.3">
      <c r="D21" s="6"/>
      <c r="E21" s="24"/>
      <c r="F21" s="6"/>
      <c r="G21" s="20"/>
      <c r="H21" s="6"/>
      <c r="I21" s="6"/>
      <c r="J21" s="6"/>
      <c r="L21" s="1"/>
    </row>
    <row r="22" spans="1:12" x14ac:dyDescent="0.3">
      <c r="D22" s="6"/>
      <c r="E22" s="24"/>
      <c r="F22" s="6"/>
      <c r="G22" s="20"/>
      <c r="H22" s="6"/>
      <c r="I22" s="6"/>
      <c r="J22" s="6"/>
      <c r="L22" s="1"/>
    </row>
    <row r="23" spans="1:12" x14ac:dyDescent="0.3">
      <c r="A23" s="4" t="s">
        <v>3</v>
      </c>
      <c r="D23" s="7">
        <f>D11+D20</f>
        <v>15813</v>
      </c>
      <c r="E23" s="36">
        <f>E11+E20</f>
        <v>503.5</v>
      </c>
      <c r="F23" s="6"/>
      <c r="G23" s="23">
        <f>G11+G20</f>
        <v>-5150</v>
      </c>
      <c r="H23" s="7">
        <f>H11+H20</f>
        <v>-3452.4500000000007</v>
      </c>
      <c r="I23" s="6"/>
      <c r="J23" s="7">
        <f>J11+J20</f>
        <v>-5188.3999999999996</v>
      </c>
      <c r="L23" s="1"/>
    </row>
    <row r="24" spans="1:12" x14ac:dyDescent="0.3">
      <c r="D24" s="6"/>
      <c r="E24" s="24"/>
      <c r="F24" s="6"/>
      <c r="G24" s="20"/>
      <c r="H24" s="6"/>
      <c r="I24" s="6"/>
      <c r="J24" s="6"/>
      <c r="L24" s="1"/>
    </row>
    <row r="25" spans="1:12" x14ac:dyDescent="0.3">
      <c r="D25" s="6"/>
      <c r="E25" s="24"/>
      <c r="F25" s="6"/>
      <c r="G25" s="20"/>
      <c r="H25" s="6"/>
      <c r="I25" s="6"/>
      <c r="J25" s="6"/>
    </row>
    <row r="26" spans="1:12" x14ac:dyDescent="0.3">
      <c r="A26" t="s">
        <v>4</v>
      </c>
      <c r="D26" s="6">
        <v>4727.93</v>
      </c>
      <c r="E26" s="24">
        <v>4727.93</v>
      </c>
      <c r="F26" s="6"/>
      <c r="G26" s="24">
        <v>8180.38</v>
      </c>
      <c r="H26" s="6">
        <v>8180.38</v>
      </c>
      <c r="I26" s="6"/>
      <c r="J26" s="6"/>
    </row>
    <row r="27" spans="1:12" x14ac:dyDescent="0.3">
      <c r="A27" t="s">
        <v>67</v>
      </c>
      <c r="D27" s="16">
        <f>D23</f>
        <v>15813</v>
      </c>
      <c r="E27" s="38">
        <f>E23</f>
        <v>503.5</v>
      </c>
      <c r="F27" s="6"/>
      <c r="G27" s="25">
        <f>G23</f>
        <v>-5150</v>
      </c>
      <c r="H27" s="14">
        <f>H23</f>
        <v>-3452.4500000000007</v>
      </c>
      <c r="I27" s="6"/>
      <c r="J27" s="6"/>
    </row>
    <row r="28" spans="1:12" x14ac:dyDescent="0.3">
      <c r="A28" t="s">
        <v>5</v>
      </c>
      <c r="D28" s="6">
        <f>D26+D27</f>
        <v>20540.93</v>
      </c>
      <c r="E28" s="24">
        <f>E26+E27</f>
        <v>5231.43</v>
      </c>
      <c r="F28" s="6"/>
      <c r="G28" s="24">
        <f>G26+G27</f>
        <v>3030.38</v>
      </c>
      <c r="H28" s="6">
        <f>H26+H27</f>
        <v>4727.9299999999994</v>
      </c>
      <c r="I28" s="6"/>
      <c r="J28" s="6">
        <v>8180.38</v>
      </c>
    </row>
    <row r="29" spans="1:12" x14ac:dyDescent="0.3">
      <c r="D29" s="6"/>
      <c r="E29" s="24"/>
      <c r="F29" s="6"/>
      <c r="G29" s="26"/>
      <c r="H29" s="6"/>
      <c r="I29" s="6"/>
      <c r="J29" s="6"/>
    </row>
    <row r="30" spans="1:12" x14ac:dyDescent="0.3">
      <c r="D30" s="6"/>
      <c r="E30" s="24"/>
      <c r="F30" s="6"/>
      <c r="G30" s="24"/>
      <c r="H30" s="6"/>
      <c r="I30" s="6"/>
      <c r="J30" s="6"/>
    </row>
  </sheetData>
  <mergeCells count="1">
    <mergeCell ref="C16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5"/>
  <sheetViews>
    <sheetView workbookViewId="0">
      <selection activeCell="D32" sqref="D32"/>
    </sheetView>
  </sheetViews>
  <sheetFormatPr defaultRowHeight="14.4" x14ac:dyDescent="0.3"/>
  <cols>
    <col min="2" max="2" width="15.77734375" customWidth="1"/>
    <col min="6" max="6" width="35.77734375" customWidth="1"/>
    <col min="7" max="7" width="33" customWidth="1"/>
    <col min="8" max="8" width="20" customWidth="1"/>
  </cols>
  <sheetData>
    <row r="2" spans="2:11" x14ac:dyDescent="0.3"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</row>
    <row r="3" spans="2:11" x14ac:dyDescent="0.3">
      <c r="B3" s="11">
        <v>45075</v>
      </c>
      <c r="C3">
        <v>300</v>
      </c>
      <c r="F3" t="s">
        <v>25</v>
      </c>
      <c r="G3" t="s">
        <v>25</v>
      </c>
      <c r="H3" t="s">
        <v>26</v>
      </c>
      <c r="J3">
        <v>5231.43</v>
      </c>
      <c r="K3" t="s">
        <v>27</v>
      </c>
    </row>
    <row r="4" spans="2:11" x14ac:dyDescent="0.3">
      <c r="B4" s="11">
        <v>45070</v>
      </c>
      <c r="C4">
        <v>150</v>
      </c>
      <c r="D4" t="s">
        <v>28</v>
      </c>
      <c r="F4" t="s">
        <v>29</v>
      </c>
      <c r="G4" t="s">
        <v>29</v>
      </c>
      <c r="H4" t="s">
        <v>30</v>
      </c>
      <c r="J4">
        <v>4931.43</v>
      </c>
      <c r="K4" t="s">
        <v>27</v>
      </c>
    </row>
    <row r="5" spans="2:11" x14ac:dyDescent="0.3">
      <c r="B5" s="11">
        <v>45070</v>
      </c>
      <c r="C5">
        <v>150</v>
      </c>
      <c r="D5" t="s">
        <v>31</v>
      </c>
      <c r="F5" t="s">
        <v>32</v>
      </c>
      <c r="G5" t="s">
        <v>32</v>
      </c>
      <c r="H5" t="s">
        <v>33</v>
      </c>
      <c r="K5" t="s">
        <v>27</v>
      </c>
    </row>
    <row r="6" spans="2:11" x14ac:dyDescent="0.3">
      <c r="B6" s="11">
        <v>45069</v>
      </c>
      <c r="C6">
        <v>300</v>
      </c>
      <c r="D6" t="s">
        <v>34</v>
      </c>
      <c r="F6" t="s">
        <v>35</v>
      </c>
      <c r="G6" t="s">
        <v>35</v>
      </c>
      <c r="H6" t="s">
        <v>36</v>
      </c>
      <c r="J6">
        <v>4631.43</v>
      </c>
      <c r="K6" t="s">
        <v>27</v>
      </c>
    </row>
    <row r="7" spans="2:11" x14ac:dyDescent="0.3">
      <c r="B7" s="11">
        <v>45068</v>
      </c>
      <c r="C7">
        <v>150</v>
      </c>
      <c r="D7" t="s">
        <v>28</v>
      </c>
      <c r="F7" t="s">
        <v>37</v>
      </c>
      <c r="G7" t="s">
        <v>37</v>
      </c>
      <c r="H7" t="s">
        <v>37</v>
      </c>
      <c r="J7">
        <v>4331.43</v>
      </c>
      <c r="K7" t="s">
        <v>27</v>
      </c>
    </row>
    <row r="8" spans="2:11" x14ac:dyDescent="0.3">
      <c r="B8" s="11">
        <v>45068</v>
      </c>
      <c r="C8">
        <v>150</v>
      </c>
      <c r="F8" t="s">
        <v>38</v>
      </c>
      <c r="G8" t="s">
        <v>38</v>
      </c>
      <c r="H8" t="s">
        <v>39</v>
      </c>
      <c r="K8" t="s">
        <v>27</v>
      </c>
    </row>
    <row r="9" spans="2:11" x14ac:dyDescent="0.3">
      <c r="B9" s="11">
        <v>45068</v>
      </c>
      <c r="C9">
        <v>150</v>
      </c>
      <c r="F9" t="s">
        <v>40</v>
      </c>
      <c r="G9" t="s">
        <v>40</v>
      </c>
      <c r="H9" t="s">
        <v>40</v>
      </c>
      <c r="K9" t="s">
        <v>27</v>
      </c>
    </row>
    <row r="10" spans="2:11" x14ac:dyDescent="0.3">
      <c r="B10" s="11">
        <v>45068</v>
      </c>
      <c r="C10">
        <v>150</v>
      </c>
      <c r="D10" t="s">
        <v>31</v>
      </c>
      <c r="F10" t="s">
        <v>41</v>
      </c>
      <c r="G10" t="s">
        <v>41</v>
      </c>
      <c r="H10" t="s">
        <v>42</v>
      </c>
      <c r="K10" t="s">
        <v>27</v>
      </c>
    </row>
    <row r="11" spans="2:11" x14ac:dyDescent="0.3">
      <c r="B11" s="11">
        <v>45068</v>
      </c>
      <c r="C11">
        <v>300</v>
      </c>
      <c r="D11" t="s">
        <v>31</v>
      </c>
      <c r="F11" t="s">
        <v>43</v>
      </c>
      <c r="G11" t="s">
        <v>43</v>
      </c>
      <c r="H11" t="s">
        <v>44</v>
      </c>
      <c r="K11" t="s">
        <v>27</v>
      </c>
    </row>
    <row r="12" spans="2:11" x14ac:dyDescent="0.3">
      <c r="B12" s="11">
        <v>45063</v>
      </c>
      <c r="C12">
        <v>300</v>
      </c>
      <c r="D12" t="s">
        <v>45</v>
      </c>
      <c r="F12" t="s">
        <v>46</v>
      </c>
      <c r="G12" t="s">
        <v>46</v>
      </c>
      <c r="H12" t="s">
        <v>47</v>
      </c>
      <c r="J12">
        <v>3431.43</v>
      </c>
      <c r="K12" t="s">
        <v>27</v>
      </c>
    </row>
    <row r="13" spans="2:11" s="5" customFormat="1" x14ac:dyDescent="0.3">
      <c r="B13" s="12">
        <v>45057</v>
      </c>
      <c r="C13" s="5">
        <v>-399</v>
      </c>
      <c r="E13" s="5" t="s">
        <v>48</v>
      </c>
      <c r="F13" s="5" t="s">
        <v>49</v>
      </c>
      <c r="G13" s="5" t="s">
        <v>49</v>
      </c>
      <c r="H13" s="5">
        <v>872921093</v>
      </c>
      <c r="I13" s="5" t="s">
        <v>50</v>
      </c>
      <c r="J13" s="5">
        <v>3131.43</v>
      </c>
      <c r="K13" s="5" t="s">
        <v>27</v>
      </c>
    </row>
    <row r="14" spans="2:11" x14ac:dyDescent="0.3">
      <c r="B14" s="11">
        <v>45056</v>
      </c>
      <c r="C14">
        <v>150</v>
      </c>
      <c r="D14" t="s">
        <v>31</v>
      </c>
      <c r="F14" t="s">
        <v>51</v>
      </c>
      <c r="G14" t="s">
        <v>51</v>
      </c>
      <c r="H14" t="s">
        <v>52</v>
      </c>
      <c r="J14">
        <v>3530.43</v>
      </c>
      <c r="K14" t="s">
        <v>27</v>
      </c>
    </row>
    <row r="15" spans="2:11" s="5" customFormat="1" x14ac:dyDescent="0.3">
      <c r="B15" s="12">
        <v>45050</v>
      </c>
      <c r="C15" s="5">
        <v>-1.75</v>
      </c>
      <c r="F15" s="5" t="s">
        <v>53</v>
      </c>
      <c r="G15" s="5" t="s">
        <v>53</v>
      </c>
      <c r="J15" s="5">
        <v>3380.43</v>
      </c>
      <c r="K15" s="5" t="s">
        <v>27</v>
      </c>
    </row>
    <row r="16" spans="2:11" s="5" customFormat="1" x14ac:dyDescent="0.3">
      <c r="B16" s="12">
        <v>45028</v>
      </c>
      <c r="C16" s="5">
        <v>-597</v>
      </c>
      <c r="E16" s="5" t="s">
        <v>54</v>
      </c>
      <c r="F16" s="5" t="s">
        <v>55</v>
      </c>
      <c r="G16" s="5" t="s">
        <v>55</v>
      </c>
      <c r="H16" s="5">
        <v>15342280</v>
      </c>
      <c r="I16" s="5" t="s">
        <v>56</v>
      </c>
      <c r="J16" s="5">
        <v>3382.18</v>
      </c>
      <c r="K16" s="5" t="s">
        <v>27</v>
      </c>
    </row>
    <row r="17" spans="2:11" x14ac:dyDescent="0.3">
      <c r="B17" s="11">
        <v>44986</v>
      </c>
      <c r="C17">
        <v>150</v>
      </c>
      <c r="D17" t="s">
        <v>31</v>
      </c>
      <c r="F17" t="s">
        <v>57</v>
      </c>
      <c r="G17" t="s">
        <v>57</v>
      </c>
      <c r="H17" t="s">
        <v>58</v>
      </c>
      <c r="J17">
        <v>3979.18</v>
      </c>
      <c r="K17" t="s">
        <v>27</v>
      </c>
    </row>
    <row r="18" spans="2:11" x14ac:dyDescent="0.3">
      <c r="B18" s="11">
        <v>44977</v>
      </c>
      <c r="C18">
        <v>150</v>
      </c>
      <c r="F18" t="s">
        <v>59</v>
      </c>
      <c r="G18" t="s">
        <v>59</v>
      </c>
      <c r="H18" t="s">
        <v>59</v>
      </c>
      <c r="J18">
        <v>3829.18</v>
      </c>
      <c r="K18" t="s">
        <v>27</v>
      </c>
    </row>
    <row r="19" spans="2:11" s="5" customFormat="1" x14ac:dyDescent="0.3">
      <c r="B19" s="12">
        <v>44971</v>
      </c>
      <c r="C19" s="5">
        <v>-100</v>
      </c>
      <c r="E19" s="5" t="s">
        <v>60</v>
      </c>
      <c r="F19" s="5" t="s">
        <v>61</v>
      </c>
      <c r="G19" s="5" t="s">
        <v>61</v>
      </c>
      <c r="H19" s="5">
        <v>20222881</v>
      </c>
      <c r="I19" s="5" t="s">
        <v>62</v>
      </c>
      <c r="J19" s="5">
        <v>3679.18</v>
      </c>
      <c r="K19" s="5" t="s">
        <v>27</v>
      </c>
    </row>
    <row r="20" spans="2:11" s="5" customFormat="1" x14ac:dyDescent="0.3">
      <c r="B20" s="12">
        <v>44960</v>
      </c>
      <c r="C20" s="5">
        <v>-1.75</v>
      </c>
      <c r="F20" s="5" t="s">
        <v>53</v>
      </c>
      <c r="G20" s="5" t="s">
        <v>53</v>
      </c>
      <c r="J20" s="5">
        <v>3779.18</v>
      </c>
      <c r="K20" s="5" t="s">
        <v>27</v>
      </c>
    </row>
    <row r="21" spans="2:11" x14ac:dyDescent="0.3">
      <c r="B21" s="11">
        <v>44953</v>
      </c>
      <c r="C21">
        <v>300</v>
      </c>
      <c r="D21" t="s">
        <v>31</v>
      </c>
      <c r="F21" t="s">
        <v>43</v>
      </c>
      <c r="G21" t="s">
        <v>43</v>
      </c>
      <c r="H21" t="s">
        <v>63</v>
      </c>
      <c r="J21">
        <v>3780.93</v>
      </c>
      <c r="K21" t="s">
        <v>27</v>
      </c>
    </row>
    <row r="22" spans="2:11" x14ac:dyDescent="0.3">
      <c r="B22" s="11">
        <v>44946</v>
      </c>
      <c r="C22">
        <v>150</v>
      </c>
      <c r="D22" t="s">
        <v>31</v>
      </c>
      <c r="F22" t="s">
        <v>64</v>
      </c>
      <c r="G22" t="s">
        <v>64</v>
      </c>
      <c r="H22" t="s">
        <v>65</v>
      </c>
      <c r="J22">
        <v>3480.93</v>
      </c>
      <c r="K22" t="s">
        <v>27</v>
      </c>
    </row>
    <row r="23" spans="2:11" x14ac:dyDescent="0.3">
      <c r="B23" s="11">
        <v>44946</v>
      </c>
      <c r="C23">
        <v>150</v>
      </c>
      <c r="D23" t="s">
        <v>31</v>
      </c>
      <c r="F23" t="s">
        <v>64</v>
      </c>
      <c r="G23" t="s">
        <v>64</v>
      </c>
      <c r="H23" t="s">
        <v>66</v>
      </c>
      <c r="K23" t="s">
        <v>27</v>
      </c>
    </row>
    <row r="24" spans="2:11" s="5" customFormat="1" x14ac:dyDescent="0.3">
      <c r="B24" s="12">
        <v>44937</v>
      </c>
      <c r="C24" s="5">
        <v>-597</v>
      </c>
      <c r="E24" s="5" t="s">
        <v>54</v>
      </c>
      <c r="F24" s="5" t="s">
        <v>55</v>
      </c>
      <c r="G24" s="5" t="s">
        <v>55</v>
      </c>
      <c r="H24" s="5">
        <v>15342280</v>
      </c>
      <c r="J24" s="5">
        <v>3180.93</v>
      </c>
      <c r="K24" s="5" t="s">
        <v>27</v>
      </c>
    </row>
    <row r="25" spans="2:11" s="5" customFormat="1" x14ac:dyDescent="0.3">
      <c r="B25" s="12">
        <v>44930</v>
      </c>
      <c r="C25" s="5">
        <v>-950</v>
      </c>
      <c r="F25" s="5" t="s">
        <v>53</v>
      </c>
      <c r="G25" s="5" t="s">
        <v>53</v>
      </c>
      <c r="J25" s="5">
        <v>3777.93</v>
      </c>
      <c r="K25" s="5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4" sqref="N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Sammanställning</vt:lpstr>
      <vt:lpstr>2023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2022-02-21T17:47:01Z</dcterms:created>
  <dcterms:modified xsi:type="dcterms:W3CDTF">2023-06-03T16:49:21Z</dcterms:modified>
</cp:coreProperties>
</file>